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6140" windowHeight="9990" activeTab="2"/>
  </bookViews>
  <sheets>
    <sheet name="2008" sheetId="1" r:id="rId1"/>
    <sheet name="2009" sheetId="2" r:id="rId2"/>
    <sheet name="Calcula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jdwood</author>
  </authors>
  <commentList>
    <comment ref="B48" authorId="0">
      <text>
        <r>
          <rPr>
            <b/>
            <sz val="8"/>
            <rFont val="Tahoma"/>
            <family val="0"/>
          </rPr>
          <t>jdwood:</t>
        </r>
        <r>
          <rPr>
            <sz val="8"/>
            <rFont val="Tahoma"/>
            <family val="0"/>
          </rPr>
          <t xml:space="preserve">
this number may be wrong</t>
        </r>
      </text>
    </comment>
  </commentList>
</comments>
</file>

<file path=xl/comments3.xml><?xml version="1.0" encoding="utf-8"?>
<comments xmlns="http://schemas.openxmlformats.org/spreadsheetml/2006/main">
  <authors>
    <author>Dell Owner</author>
    <author/>
  </authors>
  <commentList>
    <comment ref="C52" authorId="0">
      <text>
        <r>
          <rPr>
            <sz val="10"/>
            <rFont val="Tahoma"/>
            <family val="0"/>
          </rPr>
          <t xml:space="preserve">Multiply by 48 because it is the voltage running through the link 10, which converts it to Watts.  Dividing by 1000 gives kW.
</t>
        </r>
      </text>
    </comment>
    <comment ref="B66" authorId="1">
      <text>
        <r>
          <rPr>
            <sz val="11"/>
            <color indexed="8"/>
            <rFont val="Calibri"/>
            <family val="2"/>
          </rPr>
          <t>Port Link10 reset itself, so estimated average difference between port and starboard to be 3 kWhr which was added to the starboard number as an estimate for the port side</t>
        </r>
      </text>
    </comment>
    <comment ref="C67" authorId="1">
      <text>
        <r>
          <rPr>
            <sz val="11"/>
            <color indexed="8"/>
            <rFont val="Calibri"/>
            <family val="2"/>
          </rPr>
          <t>Recorded 48.1, but Link10 was not reset the day before so subtracted 14.42 from 48.1 to get 33.68</t>
        </r>
      </text>
    </comment>
  </commentList>
</comments>
</file>

<file path=xl/sharedStrings.xml><?xml version="1.0" encoding="utf-8"?>
<sst xmlns="http://schemas.openxmlformats.org/spreadsheetml/2006/main" count="85" uniqueCount="56">
  <si>
    <t>Fresh Water</t>
  </si>
  <si>
    <t>Calculate total fresh water used</t>
  </si>
  <si>
    <t>Gal/person/day for each week</t>
  </si>
  <si>
    <t>plot the results</t>
  </si>
  <si>
    <t>Sewage</t>
  </si>
  <si>
    <t>Calculate total sewage generated</t>
  </si>
  <si>
    <t>Suggest ways we can improve upon this or mitigate our impact</t>
  </si>
  <si>
    <t>Biodiesel</t>
  </si>
  <si>
    <t>Calculate total biodiesel used</t>
  </si>
  <si>
    <t>Calculate total kWh and kWh/gal</t>
  </si>
  <si>
    <t>Calculate how many gal were used for propulsion vs house bank</t>
  </si>
  <si>
    <t>Suggest ways we coud improve/mitigate our biodiesel use</t>
  </si>
  <si>
    <t>Using the 2009 systems log data, calculate the following:</t>
  </si>
  <si>
    <t>compare with 2008 data and suggest how we might improve upon our water usage</t>
  </si>
  <si>
    <t>Calculate biodiesel used per week and per day and compare to 2008</t>
  </si>
  <si>
    <t>Fresh water</t>
  </si>
  <si>
    <t>avg gal per person per day</t>
  </si>
  <si>
    <t>week</t>
  </si>
  <si>
    <t>Avg per person per day for entire cruise</t>
  </si>
  <si>
    <t>Avg per day for entire cruise</t>
  </si>
  <si>
    <t>Total fresh water used (gal)</t>
  </si>
  <si>
    <t>Total sewage generated (gal)</t>
  </si>
  <si>
    <t>average gallons used per week</t>
  </si>
  <si>
    <t>Total biodiesel used (gal)</t>
  </si>
  <si>
    <t>aver per day</t>
  </si>
  <si>
    <t>total kWh</t>
  </si>
  <si>
    <t>total kWh/gal</t>
  </si>
  <si>
    <t>Water</t>
  </si>
  <si>
    <t>Week 1</t>
  </si>
  <si>
    <t>Week 2</t>
  </si>
  <si>
    <t>Week 3</t>
  </si>
  <si>
    <t>Week 4</t>
  </si>
  <si>
    <t>Week 5</t>
  </si>
  <si>
    <t>2009 Usage in gal/day</t>
  </si>
  <si>
    <t>Total gal/week</t>
  </si>
  <si>
    <t>Total gal/program:</t>
  </si>
  <si>
    <t>gal/person/day</t>
  </si>
  <si>
    <t>2009 Production in gal/day</t>
  </si>
  <si>
    <t>gal/day</t>
  </si>
  <si>
    <t>Energy Usage (kWhr)</t>
  </si>
  <si>
    <t>Energy Usage (Ah)</t>
  </si>
  <si>
    <t>Total Energy Use per gal</t>
  </si>
  <si>
    <t>lk10</t>
  </si>
  <si>
    <t>trip</t>
  </si>
  <si>
    <t>day</t>
  </si>
  <si>
    <t>Avg gal/day</t>
  </si>
  <si>
    <t>Biodeisel</t>
  </si>
  <si>
    <t>Avg gal/person/day</t>
  </si>
  <si>
    <t>Port</t>
  </si>
  <si>
    <t>Starboard</t>
  </si>
  <si>
    <t>Total</t>
  </si>
  <si>
    <t>Propulsion (kWhr)</t>
  </si>
  <si>
    <t>Housebank (kWhr)</t>
  </si>
  <si>
    <t>kWhr/gal</t>
  </si>
  <si>
    <t>Housebank (gal)</t>
  </si>
  <si>
    <t>Propulsion (gal)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</si>
</sst>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vertAlign val="superscript"/>
      <sz val="10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2008 Water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'2008'!$C$4:$C$8</c:f>
              <c:numCache/>
            </c:numRef>
          </c:val>
        </c:ser>
        <c:axId val="28289468"/>
        <c:axId val="53278621"/>
      </c:bar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89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2008 Sewage Generation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'2008'!$C$20:$C$24</c:f>
              <c:numCache/>
            </c:numRef>
          </c:val>
        </c:ser>
        <c:axId val="9745542"/>
        <c:axId val="20601015"/>
      </c:barChart>
      <c:cat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45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0.858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Calculations!$K$57</c:f>
              <c:strCache>
                <c:ptCount val="1"/>
                <c:pt idx="0">
                  <c:v>lk10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Calculations!$I$58:$I$81</c:f>
              <c:numCache/>
            </c:numRef>
          </c:xVal>
          <c:yVal>
            <c:numRef>
              <c:f>Calculations!$K$58:$K$81</c:f>
              <c:numCache/>
            </c:numRef>
          </c:yVal>
          <c:smooth val="1"/>
        </c:ser>
        <c:ser>
          <c:idx val="1"/>
          <c:order val="1"/>
          <c:tx>
            <c:strRef>
              <c:f>Calculations!$J$57</c:f>
              <c:strCache>
                <c:ptCount val="1"/>
                <c:pt idx="0">
                  <c:v>trip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Calculations!$I$58:$I$81</c:f>
              <c:numCache/>
            </c:numRef>
          </c:xVal>
          <c:yVal>
            <c:numRef>
              <c:f>Calculations!$J$58:$J$81</c:f>
              <c:numCache/>
            </c:numRef>
          </c:yVal>
          <c:smooth val="1"/>
        </c:ser>
        <c:axId val="51191408"/>
        <c:axId val="58069489"/>
      </c:scatterChart>
      <c:val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69489"/>
        <c:crosses val="autoZero"/>
        <c:crossBetween val="midCat"/>
        <c:dispUnits/>
      </c:valAx>
      <c:valAx>
        <c:axId val="58069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91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4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Quadratic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Calculations!$K$57</c:f>
              <c:strCache>
                <c:ptCount val="1"/>
                <c:pt idx="0">
                  <c:v>lk10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Calculations!$J$58:$J$81</c:f>
              <c:numCache/>
            </c:numRef>
          </c:xVal>
          <c:yVal>
            <c:numRef>
              <c:f>Calculations!$K$58:$K$81</c:f>
              <c:numCache/>
            </c:numRef>
          </c:yVal>
          <c:smooth val="0"/>
        </c:ser>
        <c:axId val="52863354"/>
        <c:axId val="6008139"/>
      </c:scatterChart>
      <c:val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139"/>
        <c:crosses val="autoZero"/>
        <c:crossBetween val="midCat"/>
        <c:dispUnits/>
      </c:valAx>
      <c:valAx>
        <c:axId val="600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3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2009 Water Usage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Calculations!$B$16:$F$16</c:f>
              <c:numCache/>
            </c:numRef>
          </c:val>
        </c:ser>
        <c:axId val="54073252"/>
        <c:axId val="16897221"/>
      </c:bar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Gal/Person/Day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2009 Sewage Generation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Calculations!$B$34:$F$34</c:f>
              <c:numCache/>
            </c:numRef>
          </c:val>
        </c:ser>
        <c:axId val="17857262"/>
        <c:axId val="26497631"/>
      </c:barChart>
      <c:catAx>
        <c:axId val="1785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7631"/>
        <c:crosses val="autoZero"/>
        <c:auto val="1"/>
        <c:lblOffset val="100"/>
        <c:noMultiLvlLbl val="0"/>
      </c:catAx>
      <c:valAx>
        <c:axId val="2649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Water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Calculations!$V$4:$V$8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Calculations!$W$4:$W$8</c:f>
              <c:numCache/>
            </c:numRef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33337"/>
        <c:crosses val="autoZero"/>
        <c:auto val="1"/>
        <c:lblOffset val="100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Sewage Generation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Calculations!$V$31:$V$35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Calculations!$W$31:$W$35</c:f>
              <c:numCache/>
            </c:numRef>
          </c:val>
        </c:ser>
        <c:axId val="56529122"/>
        <c:axId val="39000051"/>
      </c:bar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0051"/>
        <c:crosses val="autoZero"/>
        <c:auto val="1"/>
        <c:lblOffset val="100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Biodiesel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Calculations!$V$55:$V$59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Calculations!$W$55:$W$59</c:f>
              <c:numCache/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Gal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142875</xdr:rowOff>
    </xdr:from>
    <xdr:to>
      <xdr:col>15</xdr:col>
      <xdr:colOff>66675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4114800" y="142875"/>
        <a:ext cx="61912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16</xdr:row>
      <xdr:rowOff>28575</xdr:rowOff>
    </xdr:from>
    <xdr:to>
      <xdr:col>15</xdr:col>
      <xdr:colOff>76200</xdr:colOff>
      <xdr:row>35</xdr:row>
      <xdr:rowOff>0</xdr:rowOff>
    </xdr:to>
    <xdr:graphicFrame>
      <xdr:nvGraphicFramePr>
        <xdr:cNvPr id="2" name="Chart 3"/>
        <xdr:cNvGraphicFramePr/>
      </xdr:nvGraphicFramePr>
      <xdr:xfrm>
        <a:off x="4114800" y="2619375"/>
        <a:ext cx="6200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69</xdr:row>
      <xdr:rowOff>152400</xdr:rowOff>
    </xdr:from>
    <xdr:to>
      <xdr:col>21</xdr:col>
      <xdr:colOff>180975</xdr:colOff>
      <xdr:row>95</xdr:row>
      <xdr:rowOff>47625</xdr:rowOff>
    </xdr:to>
    <xdr:graphicFrame>
      <xdr:nvGraphicFramePr>
        <xdr:cNvPr id="1" name="Chart 2"/>
        <xdr:cNvGraphicFramePr/>
      </xdr:nvGraphicFramePr>
      <xdr:xfrm>
        <a:off x="10429875" y="11325225"/>
        <a:ext cx="5610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87</xdr:row>
      <xdr:rowOff>123825</xdr:rowOff>
    </xdr:from>
    <xdr:to>
      <xdr:col>8</xdr:col>
      <xdr:colOff>285750</xdr:colOff>
      <xdr:row>113</xdr:row>
      <xdr:rowOff>19050</xdr:rowOff>
    </xdr:to>
    <xdr:graphicFrame>
      <xdr:nvGraphicFramePr>
        <xdr:cNvPr id="2" name="Chart 6"/>
        <xdr:cNvGraphicFramePr/>
      </xdr:nvGraphicFramePr>
      <xdr:xfrm>
        <a:off x="447675" y="14211300"/>
        <a:ext cx="7772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0</xdr:row>
      <xdr:rowOff>85725</xdr:rowOff>
    </xdr:from>
    <xdr:to>
      <xdr:col>20</xdr:col>
      <xdr:colOff>514350</xdr:colOff>
      <xdr:row>22</xdr:row>
      <xdr:rowOff>66675</xdr:rowOff>
    </xdr:to>
    <xdr:graphicFrame>
      <xdr:nvGraphicFramePr>
        <xdr:cNvPr id="3" name="Chart 7"/>
        <xdr:cNvGraphicFramePr/>
      </xdr:nvGraphicFramePr>
      <xdr:xfrm>
        <a:off x="8524875" y="85725"/>
        <a:ext cx="723900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22</xdr:row>
      <xdr:rowOff>95250</xdr:rowOff>
    </xdr:from>
    <xdr:to>
      <xdr:col>20</xdr:col>
      <xdr:colOff>504825</xdr:colOff>
      <xdr:row>42</xdr:row>
      <xdr:rowOff>123825</xdr:rowOff>
    </xdr:to>
    <xdr:graphicFrame>
      <xdr:nvGraphicFramePr>
        <xdr:cNvPr id="4" name="Chart 8"/>
        <xdr:cNvGraphicFramePr/>
      </xdr:nvGraphicFramePr>
      <xdr:xfrm>
        <a:off x="8534400" y="3657600"/>
        <a:ext cx="7219950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228600</xdr:colOff>
      <xdr:row>0</xdr:row>
      <xdr:rowOff>57150</xdr:rowOff>
    </xdr:from>
    <xdr:to>
      <xdr:col>36</xdr:col>
      <xdr:colOff>76200</xdr:colOff>
      <xdr:row>25</xdr:row>
      <xdr:rowOff>114300</xdr:rowOff>
    </xdr:to>
    <xdr:graphicFrame>
      <xdr:nvGraphicFramePr>
        <xdr:cNvPr id="5" name="Chart 9"/>
        <xdr:cNvGraphicFramePr/>
      </xdr:nvGraphicFramePr>
      <xdr:xfrm>
        <a:off x="17306925" y="57150"/>
        <a:ext cx="77724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228600</xdr:colOff>
      <xdr:row>25</xdr:row>
      <xdr:rowOff>133350</xdr:rowOff>
    </xdr:from>
    <xdr:to>
      <xdr:col>36</xdr:col>
      <xdr:colOff>76200</xdr:colOff>
      <xdr:row>51</xdr:row>
      <xdr:rowOff>28575</xdr:rowOff>
    </xdr:to>
    <xdr:graphicFrame>
      <xdr:nvGraphicFramePr>
        <xdr:cNvPr id="6" name="Chart 10"/>
        <xdr:cNvGraphicFramePr/>
      </xdr:nvGraphicFramePr>
      <xdr:xfrm>
        <a:off x="17306925" y="4181475"/>
        <a:ext cx="77724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238125</xdr:colOff>
      <xdr:row>51</xdr:row>
      <xdr:rowOff>47625</xdr:rowOff>
    </xdr:from>
    <xdr:to>
      <xdr:col>36</xdr:col>
      <xdr:colOff>85725</xdr:colOff>
      <xdr:row>76</xdr:row>
      <xdr:rowOff>104775</xdr:rowOff>
    </xdr:to>
    <xdr:graphicFrame>
      <xdr:nvGraphicFramePr>
        <xdr:cNvPr id="7" name="Chart 11"/>
        <xdr:cNvGraphicFramePr/>
      </xdr:nvGraphicFramePr>
      <xdr:xfrm>
        <a:off x="17316450" y="8305800"/>
        <a:ext cx="7772400" cy="4105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0"/>
  <sheetViews>
    <sheetView workbookViewId="0" topLeftCell="A1">
      <selection activeCell="C36" sqref="C36"/>
    </sheetView>
  </sheetViews>
  <sheetFormatPr defaultColWidth="9.140625" defaultRowHeight="12.75"/>
  <cols>
    <col min="3" max="3" width="25.57421875" style="0" customWidth="1"/>
  </cols>
  <sheetData>
    <row r="2" ht="12.75">
      <c r="B2" s="1" t="s">
        <v>15</v>
      </c>
    </row>
    <row r="3" spans="2:3" ht="12.75">
      <c r="B3" s="3" t="s">
        <v>17</v>
      </c>
      <c r="C3" s="3" t="s">
        <v>16</v>
      </c>
    </row>
    <row r="4" spans="2:3" ht="12.75">
      <c r="B4" s="3">
        <v>1</v>
      </c>
      <c r="C4" s="4">
        <v>4.886625263771895</v>
      </c>
    </row>
    <row r="5" spans="2:3" ht="12.75">
      <c r="B5" s="3">
        <v>2</v>
      </c>
      <c r="C5" s="4">
        <v>4.323465870911742</v>
      </c>
    </row>
    <row r="6" spans="2:3" ht="12.75">
      <c r="B6" s="3">
        <v>3</v>
      </c>
      <c r="C6" s="4">
        <v>4.467518500959326</v>
      </c>
    </row>
    <row r="7" spans="2:3" ht="12.75">
      <c r="B7" s="3">
        <v>4</v>
      </c>
      <c r="C7" s="4">
        <v>4.756277086533872</v>
      </c>
    </row>
    <row r="8" spans="2:3" ht="12.75">
      <c r="B8" s="3">
        <v>5</v>
      </c>
      <c r="C8" s="4">
        <v>4.679481231585468</v>
      </c>
    </row>
    <row r="10" ht="12.75">
      <c r="B10" t="s">
        <v>20</v>
      </c>
    </row>
    <row r="11" ht="12.75">
      <c r="B11" s="5">
        <v>982.0581241743722</v>
      </c>
    </row>
    <row r="12" ht="12.75">
      <c r="B12" t="s">
        <v>18</v>
      </c>
    </row>
    <row r="13" ht="12.75">
      <c r="B13" s="5">
        <v>4.679481231585468</v>
      </c>
    </row>
    <row r="14" ht="12.75">
      <c r="B14" t="s">
        <v>19</v>
      </c>
    </row>
    <row r="15" ht="12.75">
      <c r="B15" s="5">
        <v>28.058803547839204</v>
      </c>
    </row>
    <row r="18" ht="12.75">
      <c r="B18" s="1" t="s">
        <v>4</v>
      </c>
    </row>
    <row r="19" spans="2:3" ht="12.75">
      <c r="B19" s="3" t="s">
        <v>17</v>
      </c>
      <c r="C19" s="3" t="s">
        <v>16</v>
      </c>
    </row>
    <row r="20" spans="2:3" ht="12.75">
      <c r="B20" s="3">
        <v>1</v>
      </c>
      <c r="C20" s="4">
        <v>2.229688737774055</v>
      </c>
    </row>
    <row r="21" spans="2:3" ht="12.75">
      <c r="B21" s="3">
        <v>2</v>
      </c>
      <c r="C21" s="4">
        <v>1.6768103590417809</v>
      </c>
    </row>
    <row r="22" spans="2:3" ht="12.75">
      <c r="B22" s="3">
        <v>3</v>
      </c>
      <c r="C22" s="4">
        <v>1.1345642617318776</v>
      </c>
    </row>
    <row r="23" spans="2:3" ht="12.75">
      <c r="B23" s="3">
        <v>4</v>
      </c>
      <c r="C23" s="4">
        <v>1.0646279771764267</v>
      </c>
    </row>
    <row r="24" spans="2:3" ht="12.75">
      <c r="B24" s="3">
        <v>5</v>
      </c>
      <c r="C24" s="4">
        <v>1.6800419148899346</v>
      </c>
    </row>
    <row r="26" ht="12.75">
      <c r="B26" t="s">
        <v>21</v>
      </c>
    </row>
    <row r="27" ht="12.75">
      <c r="B27">
        <v>333.81944444444446</v>
      </c>
    </row>
    <row r="28" ht="12.75">
      <c r="B28" t="s">
        <v>18</v>
      </c>
    </row>
    <row r="29" ht="12.75">
      <c r="B29">
        <v>1.5703403023351987</v>
      </c>
    </row>
    <row r="30" ht="12.75">
      <c r="B30" t="s">
        <v>19</v>
      </c>
    </row>
    <row r="31" ht="12.75">
      <c r="B31">
        <v>10.11574074074074</v>
      </c>
    </row>
    <row r="34" ht="12.75">
      <c r="B34" s="1" t="s">
        <v>7</v>
      </c>
    </row>
    <row r="36" spans="2:3" ht="12.75">
      <c r="B36" s="3" t="s">
        <v>17</v>
      </c>
      <c r="C36" s="3" t="s">
        <v>22</v>
      </c>
    </row>
    <row r="37" spans="2:3" ht="12.75">
      <c r="B37" s="3">
        <v>1</v>
      </c>
      <c r="C37" s="4">
        <v>19.671666666666667</v>
      </c>
    </row>
    <row r="38" spans="2:3" ht="12.75">
      <c r="B38" s="3">
        <v>2</v>
      </c>
      <c r="C38" s="4">
        <v>21.578333333333337</v>
      </c>
    </row>
    <row r="39" spans="2:3" ht="12.75">
      <c r="B39" s="3">
        <v>3</v>
      </c>
      <c r="C39" s="4">
        <v>30.87333333333334</v>
      </c>
    </row>
    <row r="40" spans="2:3" ht="12.75">
      <c r="B40" s="3">
        <v>4</v>
      </c>
      <c r="C40" s="4">
        <v>41.873333333333335</v>
      </c>
    </row>
    <row r="41" spans="2:3" ht="12.75">
      <c r="B41" s="3">
        <v>5</v>
      </c>
      <c r="C41" s="4">
        <v>36.3</v>
      </c>
    </row>
    <row r="43" ht="12.75">
      <c r="B43" t="s">
        <v>23</v>
      </c>
    </row>
    <row r="44" ht="12.75">
      <c r="B44" s="5">
        <v>150.29666666666668</v>
      </c>
    </row>
    <row r="45" ht="12.75">
      <c r="B45" t="s">
        <v>24</v>
      </c>
    </row>
    <row r="46" ht="12.75">
      <c r="B46" s="5">
        <v>5.00988888888889</v>
      </c>
    </row>
    <row r="47" ht="12.75">
      <c r="B47" t="s">
        <v>25</v>
      </c>
    </row>
    <row r="48" ht="12.75">
      <c r="B48" s="5">
        <v>330.102</v>
      </c>
    </row>
    <row r="49" ht="12.75">
      <c r="B49" t="s">
        <v>26</v>
      </c>
    </row>
    <row r="50" ht="12.75">
      <c r="B50" s="5">
        <v>2.196335648088082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8" sqref="B8"/>
    </sheetView>
  </sheetViews>
  <sheetFormatPr defaultColWidth="9.140625" defaultRowHeight="12.75"/>
  <sheetData>
    <row r="1" ht="12.75">
      <c r="B1" t="s">
        <v>12</v>
      </c>
    </row>
    <row r="3" ht="12.75">
      <c r="B3" s="1" t="s">
        <v>0</v>
      </c>
    </row>
    <row r="4" spans="1:2" ht="12.75">
      <c r="A4">
        <v>1</v>
      </c>
      <c r="B4" s="2" t="s">
        <v>1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13</v>
      </c>
    </row>
    <row r="10" ht="12.75">
      <c r="B10" s="1" t="s">
        <v>4</v>
      </c>
    </row>
    <row r="11" spans="1:2" ht="12.75">
      <c r="A11">
        <v>1</v>
      </c>
      <c r="B11" t="s">
        <v>5</v>
      </c>
    </row>
    <row r="12" spans="1:2" ht="12.75">
      <c r="A12">
        <v>2</v>
      </c>
      <c r="B12" t="s">
        <v>2</v>
      </c>
    </row>
    <row r="13" spans="1:2" ht="12.75">
      <c r="A13">
        <v>3</v>
      </c>
      <c r="B13" t="s">
        <v>3</v>
      </c>
    </row>
    <row r="14" spans="1:2" ht="12.75">
      <c r="A14">
        <v>4</v>
      </c>
      <c r="B14" t="s">
        <v>6</v>
      </c>
    </row>
    <row r="17" ht="12.75">
      <c r="B17" s="1" t="s">
        <v>7</v>
      </c>
    </row>
    <row r="18" spans="1:2" ht="12.75">
      <c r="A18">
        <v>1</v>
      </c>
      <c r="B18" t="s">
        <v>8</v>
      </c>
    </row>
    <row r="19" spans="1:2" ht="12.75">
      <c r="A19">
        <v>2</v>
      </c>
      <c r="B19" t="s">
        <v>14</v>
      </c>
    </row>
    <row r="20" spans="1:2" ht="12.75">
      <c r="A20">
        <v>3</v>
      </c>
      <c r="B20" t="s">
        <v>9</v>
      </c>
    </row>
    <row r="21" spans="1:2" ht="12.75">
      <c r="A21">
        <v>4</v>
      </c>
      <c r="B21" t="s">
        <v>10</v>
      </c>
    </row>
    <row r="22" spans="1:2" ht="12.75">
      <c r="A22">
        <v>5</v>
      </c>
      <c r="B22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49">
      <selection activeCell="C86" sqref="C86"/>
    </sheetView>
  </sheetViews>
  <sheetFormatPr defaultColWidth="9.140625" defaultRowHeight="12.75"/>
  <cols>
    <col min="1" max="1" width="25.57421875" style="0" bestFit="1" customWidth="1"/>
    <col min="2" max="2" width="17.8515625" style="0" bestFit="1" customWidth="1"/>
    <col min="3" max="3" width="20.140625" style="0" bestFit="1" customWidth="1"/>
    <col min="4" max="5" width="9.28125" style="0" bestFit="1" customWidth="1"/>
    <col min="6" max="6" width="9.57421875" style="0" bestFit="1" customWidth="1"/>
    <col min="7" max="7" width="18.140625" style="0" bestFit="1" customWidth="1"/>
  </cols>
  <sheetData>
    <row r="1" ht="12.75">
      <c r="A1" s="1" t="s">
        <v>27</v>
      </c>
    </row>
    <row r="2" ht="12.75">
      <c r="V2" t="s">
        <v>27</v>
      </c>
    </row>
    <row r="3" spans="1:23" ht="12.75">
      <c r="A3" s="1" t="s">
        <v>33</v>
      </c>
      <c r="V3">
        <v>2008</v>
      </c>
      <c r="W3">
        <v>2009</v>
      </c>
    </row>
    <row r="4" spans="2:23" ht="12.75"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V4" s="4">
        <v>4.886625263771895</v>
      </c>
      <c r="W4">
        <v>2.5</v>
      </c>
    </row>
    <row r="5" spans="2:23" ht="12.75">
      <c r="B5" s="6">
        <v>24.073976221928667</v>
      </c>
      <c r="C5" s="6">
        <v>14.50462351387055</v>
      </c>
      <c r="D5" s="6">
        <v>22.62351387054161</v>
      </c>
      <c r="E5" s="6">
        <v>11.019815059445158</v>
      </c>
      <c r="F5" s="6">
        <v>17.405548216644647</v>
      </c>
      <c r="V5" s="4">
        <v>4.323465870911742</v>
      </c>
      <c r="W5">
        <v>3.9</v>
      </c>
    </row>
    <row r="6" spans="2:23" ht="12.75">
      <c r="B6" s="6">
        <v>23.207397622192843</v>
      </c>
      <c r="C6" s="6">
        <v>28.425363276089804</v>
      </c>
      <c r="D6" s="6">
        <v>27.55878467635403</v>
      </c>
      <c r="E6" s="6">
        <v>20.306472919418763</v>
      </c>
      <c r="F6" s="6">
        <v>26.108322324966988</v>
      </c>
      <c r="V6" s="4">
        <v>4.467518500959326</v>
      </c>
      <c r="W6">
        <v>2.4</v>
      </c>
    </row>
    <row r="7" spans="2:23" ht="12.75">
      <c r="B7" s="6">
        <v>23.207397622192875</v>
      </c>
      <c r="C7" s="6">
        <v>29.0092470277411</v>
      </c>
      <c r="D7" s="6">
        <v>30.459709379128128</v>
      </c>
      <c r="E7" s="6">
        <v>20.306472919418763</v>
      </c>
      <c r="F7" s="6">
        <v>4.35138705416117</v>
      </c>
      <c r="V7" s="4">
        <v>4.756277086533872</v>
      </c>
      <c r="W7">
        <v>2.8</v>
      </c>
    </row>
    <row r="8" spans="2:23" ht="12.75">
      <c r="B8" s="6">
        <v>1.4504623513870565</v>
      </c>
      <c r="C8" s="6">
        <v>5.801849405548211</v>
      </c>
      <c r="D8" s="6">
        <v>2.900924702774113</v>
      </c>
      <c r="E8" s="6">
        <v>7.252311756935282</v>
      </c>
      <c r="F8" s="6">
        <v>16.821664464993383</v>
      </c>
      <c r="V8" s="4">
        <v>4.679481231585468</v>
      </c>
      <c r="W8">
        <v>3.1</v>
      </c>
    </row>
    <row r="9" spans="2:6" ht="12.75">
      <c r="B9" s="6">
        <v>16.821664464993383</v>
      </c>
      <c r="C9" s="6">
        <v>19.722589167767495</v>
      </c>
      <c r="D9" s="6">
        <v>19.722589167767495</v>
      </c>
      <c r="E9" s="6">
        <v>11.019815059445158</v>
      </c>
      <c r="F9" s="6">
        <v>26.108322324966988</v>
      </c>
    </row>
    <row r="10" spans="2:6" ht="12.75">
      <c r="B10" s="6">
        <v>27.558784676354044</v>
      </c>
      <c r="C10" s="8">
        <v>27.558784676354012</v>
      </c>
      <c r="D10" s="6">
        <v>23.207397622192875</v>
      </c>
      <c r="E10" s="6">
        <v>26.108322324966988</v>
      </c>
      <c r="F10" s="6">
        <v>14.504623513870536</v>
      </c>
    </row>
    <row r="11" spans="2:6" ht="12.75">
      <c r="B11" s="6">
        <v>24.6578599735799</v>
      </c>
      <c r="C11" s="8">
        <v>27.558784676354044</v>
      </c>
      <c r="D11" s="6">
        <v>26.108322324966956</v>
      </c>
      <c r="E11" s="6">
        <v>23.207397622192858</v>
      </c>
      <c r="F11" s="6">
        <v>16.821664464993383</v>
      </c>
    </row>
    <row r="12" spans="2:6" ht="12.75">
      <c r="B12" s="9"/>
      <c r="C12" s="8">
        <v>5.801849405548211</v>
      </c>
      <c r="D12" s="9"/>
      <c r="E12" s="8">
        <v>8.702774108322323</v>
      </c>
      <c r="F12" s="8">
        <v>26.108322324966988</v>
      </c>
    </row>
    <row r="13" spans="2:6" ht="12.75">
      <c r="B13" s="8"/>
      <c r="C13" s="6">
        <v>22.62351387054161</v>
      </c>
      <c r="D13" s="9"/>
      <c r="E13" s="8">
        <v>11.019815059445158</v>
      </c>
      <c r="F13" s="8">
        <v>23.207397622192858</v>
      </c>
    </row>
    <row r="14" spans="2:6" ht="12.75">
      <c r="B14" s="9"/>
      <c r="C14" s="6">
        <v>34.81109643328929</v>
      </c>
      <c r="D14" s="8"/>
      <c r="F14" s="8"/>
    </row>
    <row r="15" spans="1:8" ht="12.75">
      <c r="A15" s="1" t="s">
        <v>34</v>
      </c>
      <c r="B15" s="10">
        <f>SUM(B5:B11)</f>
        <v>140.97754293262875</v>
      </c>
      <c r="C15" s="10">
        <f>SUM(C5:C14)</f>
        <v>215.81770145310432</v>
      </c>
      <c r="D15" s="10">
        <f>SUM(D5:D11)</f>
        <v>152.5812417437252</v>
      </c>
      <c r="E15" s="10">
        <f>SUM(E5:E13)</f>
        <v>138.94319682959045</v>
      </c>
      <c r="F15" s="10">
        <f>SUM(F5:F13)</f>
        <v>171.43725231175694</v>
      </c>
      <c r="G15" s="1" t="s">
        <v>35</v>
      </c>
      <c r="H15" s="6">
        <f>SUM(B15:F15)</f>
        <v>819.7569352708056</v>
      </c>
    </row>
    <row r="16" spans="1:6" ht="12.75">
      <c r="A16" s="1" t="s">
        <v>36</v>
      </c>
      <c r="B16" s="6">
        <f>B15/8/7</f>
        <v>2.517456123796942</v>
      </c>
      <c r="C16" s="6">
        <f>C15/7/8</f>
        <v>3.8538875259482914</v>
      </c>
      <c r="D16" s="6">
        <f>D15/9/7</f>
        <v>2.421924472122622</v>
      </c>
      <c r="E16" s="6">
        <f>E15/7/7</f>
        <v>2.835575445501846</v>
      </c>
      <c r="F16" s="6">
        <f>F15/7/8</f>
        <v>3.0613795055670883</v>
      </c>
    </row>
    <row r="19" ht="12.75">
      <c r="A19" s="1" t="s">
        <v>4</v>
      </c>
    </row>
    <row r="21" ht="12.75">
      <c r="A21" s="1" t="s">
        <v>37</v>
      </c>
    </row>
    <row r="22" spans="2:6" ht="12.75">
      <c r="B22" s="1" t="s">
        <v>28</v>
      </c>
      <c r="C22" s="1" t="s">
        <v>29</v>
      </c>
      <c r="D22" s="1" t="s">
        <v>30</v>
      </c>
      <c r="E22" s="1" t="s">
        <v>31</v>
      </c>
      <c r="F22" s="1" t="s">
        <v>32</v>
      </c>
    </row>
    <row r="23" spans="2:6" ht="12.75">
      <c r="B23" s="6">
        <v>8.293650793650794</v>
      </c>
      <c r="C23" s="6">
        <v>10.367063492063492</v>
      </c>
      <c r="D23" s="6">
        <v>5.183531746031746</v>
      </c>
      <c r="E23" s="6">
        <v>5.183531746031746</v>
      </c>
      <c r="F23" s="6">
        <v>15.550595238095239</v>
      </c>
    </row>
    <row r="24" spans="2:6" ht="12.75">
      <c r="B24" s="6">
        <v>12.440476190476193</v>
      </c>
      <c r="C24" s="6">
        <v>13.47718253968254</v>
      </c>
      <c r="D24" s="6">
        <v>22.80753968253968</v>
      </c>
      <c r="E24" s="6">
        <v>10.36706349206349</v>
      </c>
      <c r="F24" s="6">
        <v>7.256944444444443</v>
      </c>
    </row>
    <row r="25" spans="2:6" ht="12.75">
      <c r="B25" s="6">
        <v>15.550595238095239</v>
      </c>
      <c r="C25" s="6">
        <v>2.0734126984127</v>
      </c>
      <c r="D25" s="6">
        <v>34.211309523809526</v>
      </c>
      <c r="E25" s="6">
        <v>14.513888888888891</v>
      </c>
      <c r="F25" s="6">
        <v>1.03670634920635</v>
      </c>
    </row>
    <row r="26" spans="2:6" ht="12.75">
      <c r="B26" s="6">
        <v>9.330357142857142</v>
      </c>
      <c r="C26" s="6">
        <v>10.367063492063492</v>
      </c>
      <c r="D26" s="6">
        <v>34.211309523809526</v>
      </c>
      <c r="E26" s="6">
        <v>8.293650793650789</v>
      </c>
      <c r="F26" s="6">
        <v>5.183531746031746</v>
      </c>
    </row>
    <row r="27" spans="2:6" ht="12.75">
      <c r="B27" s="6">
        <v>7.256944444444445</v>
      </c>
      <c r="C27" s="6">
        <v>5.183531746031744</v>
      </c>
      <c r="D27" s="6">
        <v>7.256944444444445</v>
      </c>
      <c r="E27" s="6">
        <v>2.0734126984126986</v>
      </c>
      <c r="F27" s="6">
        <v>10.36706349206349</v>
      </c>
    </row>
    <row r="28" spans="2:6" ht="12.75">
      <c r="B28" s="6">
        <v>14.513888888888888</v>
      </c>
      <c r="C28" s="6">
        <v>8.293650793650794</v>
      </c>
      <c r="D28" s="6">
        <v>19.697420634920636</v>
      </c>
      <c r="E28" s="6">
        <v>13.47718253968254</v>
      </c>
      <c r="F28" s="6">
        <v>16.58730158730159</v>
      </c>
    </row>
    <row r="29" spans="2:22" ht="12.75">
      <c r="B29" s="6"/>
      <c r="C29" s="6">
        <v>1.03670634920635</v>
      </c>
      <c r="D29" s="6">
        <v>21.770833333333332</v>
      </c>
      <c r="E29" s="6">
        <v>15.550595238095237</v>
      </c>
      <c r="F29" s="6">
        <v>5.183531746031746</v>
      </c>
      <c r="V29" t="s">
        <v>4</v>
      </c>
    </row>
    <row r="30" spans="3:23" ht="12.75">
      <c r="C30" s="6">
        <v>5.183531746031746</v>
      </c>
      <c r="E30" s="6">
        <v>5.1835317460317505</v>
      </c>
      <c r="F30" s="6">
        <v>22.80753968253968</v>
      </c>
      <c r="V30">
        <v>2008</v>
      </c>
      <c r="W30">
        <v>2009</v>
      </c>
    </row>
    <row r="31" spans="3:23" ht="12.75">
      <c r="C31" s="8">
        <v>19.6974206349206</v>
      </c>
      <c r="E31" s="8">
        <v>5.183531746031746</v>
      </c>
      <c r="F31" s="9">
        <v>12.4</v>
      </c>
      <c r="V31" s="4">
        <v>2.229688737774055</v>
      </c>
      <c r="W31">
        <v>1.2</v>
      </c>
    </row>
    <row r="32" spans="2:23" ht="12.75">
      <c r="B32" s="7"/>
      <c r="C32" s="7"/>
      <c r="D32" s="7"/>
      <c r="E32" s="7"/>
      <c r="F32" s="7"/>
      <c r="V32" s="4">
        <v>1.6768103590417809</v>
      </c>
      <c r="W32">
        <v>1.4</v>
      </c>
    </row>
    <row r="33" spans="1:23" ht="12.75">
      <c r="A33" s="1" t="s">
        <v>34</v>
      </c>
      <c r="B33" s="6">
        <f>SUM(B23:B29)</f>
        <v>67.3859126984127</v>
      </c>
      <c r="C33" s="6">
        <f>SUM(C23:C31)</f>
        <v>75.67956349206345</v>
      </c>
      <c r="D33" s="6">
        <f>SUM(D23:D29)</f>
        <v>145.13888888888889</v>
      </c>
      <c r="E33" s="6">
        <f>SUM(E23:E31)</f>
        <v>79.82638888888889</v>
      </c>
      <c r="F33" s="6">
        <f>SUM(F23:F31)</f>
        <v>96.3732142857143</v>
      </c>
      <c r="G33" s="1" t="s">
        <v>35</v>
      </c>
      <c r="H33" s="6">
        <f>SUM(B33:F33)</f>
        <v>464.4039682539683</v>
      </c>
      <c r="V33" s="4">
        <v>1.1345642617318776</v>
      </c>
      <c r="W33">
        <v>2.3</v>
      </c>
    </row>
    <row r="34" spans="1:23" ht="12.75">
      <c r="A34" s="1" t="s">
        <v>36</v>
      </c>
      <c r="B34" s="6">
        <f>B33/8/7</f>
        <v>1.2033198696145124</v>
      </c>
      <c r="C34" s="6">
        <f>C33/7/8</f>
        <v>1.3514207766439903</v>
      </c>
      <c r="D34" s="6">
        <f>D33/9/7</f>
        <v>2.3037918871252208</v>
      </c>
      <c r="E34" s="6">
        <f>E33/7/7</f>
        <v>1.6291099773242628</v>
      </c>
      <c r="F34" s="6">
        <f>F33/7/8</f>
        <v>1.720950255102041</v>
      </c>
      <c r="G34" s="1" t="s">
        <v>47</v>
      </c>
      <c r="H34" s="6">
        <f>AVERAGE(B34:F34)</f>
        <v>1.6417185531620055</v>
      </c>
      <c r="V34" s="4">
        <v>1.0646279771764267</v>
      </c>
      <c r="W34">
        <v>1.6</v>
      </c>
    </row>
    <row r="35" spans="22:23" ht="12.75">
      <c r="V35" s="4">
        <v>1.6800419148899346</v>
      </c>
      <c r="W35">
        <v>1.7</v>
      </c>
    </row>
    <row r="37" ht="12.75">
      <c r="A37" s="1" t="s">
        <v>7</v>
      </c>
    </row>
    <row r="39" ht="12.75">
      <c r="A39" s="1" t="s">
        <v>33</v>
      </c>
    </row>
    <row r="40" spans="2:6" ht="12.75">
      <c r="B40" s="1" t="s">
        <v>28</v>
      </c>
      <c r="C40" s="1" t="s">
        <v>29</v>
      </c>
      <c r="D40" s="1" t="s">
        <v>30</v>
      </c>
      <c r="E40" s="1" t="s">
        <v>31</v>
      </c>
      <c r="F40" s="1" t="s">
        <v>32</v>
      </c>
    </row>
    <row r="41" spans="2:6" ht="12.75">
      <c r="B41" s="5">
        <v>3.5933333333333337</v>
      </c>
      <c r="C41" s="5">
        <v>1.6133333333333335</v>
      </c>
      <c r="D41" s="5">
        <v>10.798333333333334</v>
      </c>
      <c r="E41" s="5">
        <v>0.34833333333333333</v>
      </c>
      <c r="F41" s="5">
        <v>0.4033333333333333</v>
      </c>
    </row>
    <row r="42" spans="2:6" ht="12.75">
      <c r="B42" s="5">
        <v>0.6233333333333334</v>
      </c>
      <c r="C42" s="5">
        <v>3.2083333333333335</v>
      </c>
      <c r="D42" s="5">
        <v>4.986666666666667</v>
      </c>
      <c r="E42" s="5">
        <v>1.3933333333333333</v>
      </c>
      <c r="F42" s="5">
        <v>7.736666666666667</v>
      </c>
    </row>
    <row r="43" spans="2:6" ht="12.75">
      <c r="B43" s="5">
        <v>2.291666666666667</v>
      </c>
      <c r="C43" s="5">
        <v>7.535</v>
      </c>
      <c r="D43" s="5">
        <v>2.2</v>
      </c>
      <c r="E43" s="5">
        <v>2.97</v>
      </c>
      <c r="F43" s="5">
        <v>5.463333333333334</v>
      </c>
    </row>
    <row r="44" spans="2:6" ht="12.75">
      <c r="B44" s="5">
        <v>3.025</v>
      </c>
      <c r="C44" s="5">
        <v>6.123333333333334</v>
      </c>
      <c r="D44" s="5">
        <v>9.075</v>
      </c>
      <c r="E44" s="5">
        <v>1.705</v>
      </c>
      <c r="F44" s="5">
        <v>0.6783333333333335</v>
      </c>
    </row>
    <row r="45" spans="2:6" ht="12.75">
      <c r="B45" s="5">
        <v>1.2833333333333334</v>
      </c>
      <c r="C45" s="5">
        <v>2.896666666666667</v>
      </c>
      <c r="D45" s="5">
        <v>4.9316666666666675</v>
      </c>
      <c r="E45" s="5">
        <v>1.0083333333333333</v>
      </c>
      <c r="F45" s="5">
        <v>4.4366666666666665</v>
      </c>
    </row>
    <row r="46" spans="2:6" ht="12.75">
      <c r="B46" s="5"/>
      <c r="C46" s="5">
        <v>1.6683333333333334</v>
      </c>
      <c r="D46" s="5">
        <v>3.3</v>
      </c>
      <c r="E46" s="5">
        <v>5.115</v>
      </c>
      <c r="F46" s="5">
        <v>3.85</v>
      </c>
    </row>
    <row r="47" spans="2:6" ht="12.75">
      <c r="B47" s="5"/>
      <c r="C47" s="5">
        <v>2.64</v>
      </c>
      <c r="D47" s="5">
        <v>3.7766666666666673</v>
      </c>
      <c r="E47" s="5"/>
      <c r="F47" s="5">
        <v>3.281666666666667</v>
      </c>
    </row>
    <row r="48" spans="2:6" ht="12.75">
      <c r="B48" s="11"/>
      <c r="C48" s="11">
        <v>5.481666666666667</v>
      </c>
      <c r="D48" s="11">
        <v>6.05</v>
      </c>
      <c r="E48" s="11"/>
      <c r="F48" s="14">
        <v>5.133333333333334</v>
      </c>
    </row>
    <row r="49" spans="1:8" ht="12.75">
      <c r="A49" s="1" t="s">
        <v>34</v>
      </c>
      <c r="B49" s="5">
        <f>SUM(B41:B45)</f>
        <v>10.816666666666666</v>
      </c>
      <c r="C49" s="5">
        <f>SUM(C41:C48)</f>
        <v>31.16666666666667</v>
      </c>
      <c r="D49" s="5">
        <f>SUM(D41:D48)</f>
        <v>45.118333333333325</v>
      </c>
      <c r="E49" s="5">
        <f>SUM(E41:E47)</f>
        <v>12.540000000000001</v>
      </c>
      <c r="F49" s="5">
        <f>SUM(F41:F47)</f>
        <v>25.85</v>
      </c>
      <c r="G49" s="1" t="s">
        <v>35</v>
      </c>
      <c r="H49" s="5">
        <f>SUM(B49:F49)</f>
        <v>125.49166666666667</v>
      </c>
    </row>
    <row r="50" spans="1:8" ht="12.75">
      <c r="A50" s="1" t="s">
        <v>38</v>
      </c>
      <c r="B50" s="5">
        <f>B49/7</f>
        <v>1.5452380952380953</v>
      </c>
      <c r="C50" s="5">
        <f>C49/8</f>
        <v>3.895833333333334</v>
      </c>
      <c r="D50" s="5">
        <f>D49/7</f>
        <v>6.44547619047619</v>
      </c>
      <c r="E50" s="5">
        <f>E49/7</f>
        <v>1.7914285714285716</v>
      </c>
      <c r="F50" s="5">
        <f>F49/8</f>
        <v>3.23125</v>
      </c>
      <c r="G50" s="1" t="s">
        <v>45</v>
      </c>
      <c r="H50" s="5">
        <f>AVERAGE(B50:F50)</f>
        <v>3.381845238095238</v>
      </c>
    </row>
    <row r="52" spans="2:4" ht="12.75">
      <c r="B52" s="1" t="s">
        <v>40</v>
      </c>
      <c r="C52" s="1" t="s">
        <v>39</v>
      </c>
      <c r="D52" s="1" t="s">
        <v>41</v>
      </c>
    </row>
    <row r="53" spans="2:22" ht="12.75">
      <c r="B53" s="13">
        <v>4858</v>
      </c>
      <c r="C53">
        <f>B53*48/1000</f>
        <v>233.184</v>
      </c>
      <c r="D53">
        <f>C53/H49</f>
        <v>1.858163224649711</v>
      </c>
      <c r="V53" t="s">
        <v>46</v>
      </c>
    </row>
    <row r="54" spans="2:23" ht="12.75">
      <c r="B54" s="13"/>
      <c r="V54">
        <v>2008</v>
      </c>
      <c r="W54">
        <v>2009</v>
      </c>
    </row>
    <row r="55" spans="2:23" ht="12.75">
      <c r="B55" s="13"/>
      <c r="V55" s="4">
        <v>19.671666666666667</v>
      </c>
      <c r="W55">
        <v>10.82</v>
      </c>
    </row>
    <row r="56" spans="2:23" ht="12.75">
      <c r="B56" s="13"/>
      <c r="V56" s="4">
        <v>21.578333333333337</v>
      </c>
      <c r="W56">
        <v>31.17</v>
      </c>
    </row>
    <row r="57" spans="2:23" ht="12.75">
      <c r="B57" s="13"/>
      <c r="I57" t="s">
        <v>44</v>
      </c>
      <c r="J57" t="s">
        <v>43</v>
      </c>
      <c r="K57" t="s">
        <v>42</v>
      </c>
      <c r="V57" s="4">
        <v>30.87333333333334</v>
      </c>
      <c r="W57">
        <v>45.12</v>
      </c>
    </row>
    <row r="58" spans="2:23" ht="12.75">
      <c r="B58" s="18" t="s">
        <v>48</v>
      </c>
      <c r="C58" s="1" t="s">
        <v>49</v>
      </c>
      <c r="I58">
        <v>1</v>
      </c>
      <c r="J58">
        <v>5.966399999999999</v>
      </c>
      <c r="K58">
        <v>27.15</v>
      </c>
      <c r="V58" s="4">
        <v>41.873333333333335</v>
      </c>
      <c r="W58">
        <v>12.54</v>
      </c>
    </row>
    <row r="59" spans="2:23" ht="12.75">
      <c r="B59" s="15">
        <v>0</v>
      </c>
      <c r="C59" s="15">
        <v>0</v>
      </c>
      <c r="I59">
        <v>2</v>
      </c>
      <c r="J59">
        <v>9.897599999999999</v>
      </c>
      <c r="K59">
        <v>30.78</v>
      </c>
      <c r="V59" s="4">
        <v>36.3</v>
      </c>
      <c r="W59">
        <v>25.85</v>
      </c>
    </row>
    <row r="60" spans="2:11" ht="12.75">
      <c r="B60" s="12">
        <v>14.78</v>
      </c>
      <c r="C60" s="12">
        <v>12.37</v>
      </c>
      <c r="I60">
        <v>3</v>
      </c>
      <c r="J60">
        <v>16.7856</v>
      </c>
      <c r="K60">
        <v>51.45</v>
      </c>
    </row>
    <row r="61" spans="2:11" ht="12.75">
      <c r="B61" s="12">
        <v>3.15</v>
      </c>
      <c r="C61" s="12">
        <v>0.48</v>
      </c>
      <c r="I61">
        <v>4</v>
      </c>
      <c r="J61">
        <v>25.368</v>
      </c>
      <c r="K61">
        <v>79.07</v>
      </c>
    </row>
    <row r="62" spans="2:11" ht="12.75">
      <c r="B62" s="12">
        <v>11.66</v>
      </c>
      <c r="C62" s="12">
        <v>9.01</v>
      </c>
      <c r="I62">
        <v>5</v>
      </c>
      <c r="J62">
        <v>31.1664</v>
      </c>
      <c r="K62">
        <v>90.07</v>
      </c>
    </row>
    <row r="63" spans="2:11" ht="12.75">
      <c r="B63" s="12">
        <v>15.29</v>
      </c>
      <c r="C63" s="12">
        <v>12.33</v>
      </c>
      <c r="I63">
        <v>6</v>
      </c>
      <c r="J63">
        <v>32.884800000000006</v>
      </c>
      <c r="K63">
        <v>99.2</v>
      </c>
    </row>
    <row r="64" spans="2:11" ht="12.75">
      <c r="B64" s="12">
        <v>7.04</v>
      </c>
      <c r="C64" s="12">
        <v>3.96</v>
      </c>
      <c r="I64">
        <v>7</v>
      </c>
      <c r="J64">
        <v>38.9808</v>
      </c>
      <c r="K64">
        <v>131.04</v>
      </c>
    </row>
    <row r="65" spans="2:11" ht="12.75">
      <c r="B65" s="16">
        <v>10.33</v>
      </c>
      <c r="C65" s="12">
        <v>7.33</v>
      </c>
      <c r="I65">
        <v>8</v>
      </c>
      <c r="J65">
        <v>48.5472</v>
      </c>
      <c r="K65">
        <v>200.22</v>
      </c>
    </row>
    <row r="66" spans="2:11" ht="12.75">
      <c r="B66" s="17">
        <v>17.42</v>
      </c>
      <c r="C66" s="12">
        <v>14.42</v>
      </c>
      <c r="I66">
        <v>9</v>
      </c>
      <c r="J66">
        <v>52.9488</v>
      </c>
      <c r="K66">
        <v>255.12</v>
      </c>
    </row>
    <row r="67" spans="2:11" ht="12.75">
      <c r="B67" s="12">
        <v>35.5</v>
      </c>
      <c r="C67" s="17">
        <v>33.68</v>
      </c>
      <c r="I67">
        <v>10</v>
      </c>
      <c r="J67">
        <v>57.172799999999995</v>
      </c>
      <c r="K67">
        <v>273.6</v>
      </c>
    </row>
    <row r="68" spans="2:11" ht="12.75">
      <c r="B68" s="12">
        <v>28.7</v>
      </c>
      <c r="C68" s="12">
        <v>26.2</v>
      </c>
      <c r="I68">
        <v>11</v>
      </c>
      <c r="J68">
        <v>62.32320000000001</v>
      </c>
      <c r="K68">
        <v>286.75</v>
      </c>
    </row>
    <row r="69" spans="2:11" ht="12.75">
      <c r="B69" s="12">
        <v>10.55</v>
      </c>
      <c r="C69" s="12">
        <v>7.93</v>
      </c>
      <c r="I69">
        <v>12</v>
      </c>
      <c r="J69">
        <v>66.17760000000001</v>
      </c>
      <c r="K69">
        <v>308.9</v>
      </c>
    </row>
    <row r="70" spans="2:11" ht="12.75">
      <c r="B70" s="12">
        <v>7.99</v>
      </c>
      <c r="C70" s="12">
        <v>5.16</v>
      </c>
      <c r="I70">
        <v>13</v>
      </c>
      <c r="J70">
        <v>71.94720000000001</v>
      </c>
      <c r="K70">
        <v>358</v>
      </c>
    </row>
    <row r="71" spans="2:11" ht="12.75">
      <c r="B71" s="12">
        <v>12.69</v>
      </c>
      <c r="C71" s="12">
        <v>9.46</v>
      </c>
      <c r="I71">
        <v>15</v>
      </c>
      <c r="J71">
        <v>82.344</v>
      </c>
      <c r="K71">
        <v>407.1</v>
      </c>
    </row>
    <row r="72" spans="2:11" ht="12.75">
      <c r="B72" s="12">
        <v>25.4</v>
      </c>
      <c r="C72" s="12">
        <v>23.7</v>
      </c>
      <c r="I72">
        <v>16</v>
      </c>
      <c r="J72">
        <v>88.93920000000001</v>
      </c>
      <c r="K72">
        <v>452.2</v>
      </c>
    </row>
    <row r="73" spans="2:11" ht="12.75">
      <c r="B73" s="12">
        <v>25.4</v>
      </c>
      <c r="C73" s="12">
        <v>23.7</v>
      </c>
      <c r="I73">
        <v>17</v>
      </c>
      <c r="J73">
        <v>95.2416</v>
      </c>
      <c r="K73">
        <v>464.56</v>
      </c>
    </row>
    <row r="74" spans="2:11" ht="12.75">
      <c r="B74" s="12">
        <v>0</v>
      </c>
      <c r="C74" s="12">
        <v>0</v>
      </c>
      <c r="I74">
        <v>18</v>
      </c>
      <c r="J74">
        <v>104.5584</v>
      </c>
      <c r="K74">
        <v>540.96</v>
      </c>
    </row>
    <row r="75" spans="2:11" ht="12.75">
      <c r="B75" s="12">
        <v>23.8</v>
      </c>
      <c r="C75" s="12">
        <v>21.3</v>
      </c>
      <c r="I75">
        <v>19</v>
      </c>
      <c r="J75">
        <v>110.60159999999999</v>
      </c>
      <c r="K75">
        <v>583.02</v>
      </c>
    </row>
    <row r="76" spans="2:11" ht="12.75">
      <c r="B76" s="12">
        <v>8</v>
      </c>
      <c r="C76" s="12">
        <v>4.36</v>
      </c>
      <c r="I76">
        <v>21</v>
      </c>
      <c r="J76">
        <v>122.4048</v>
      </c>
      <c r="K76">
        <v>618.38</v>
      </c>
    </row>
    <row r="77" spans="2:11" ht="12.75">
      <c r="B77" s="12">
        <v>40.4</v>
      </c>
      <c r="C77" s="12">
        <v>36</v>
      </c>
      <c r="I77">
        <v>22</v>
      </c>
      <c r="J77">
        <v>137.56320000000002</v>
      </c>
      <c r="K77">
        <v>624.32</v>
      </c>
    </row>
    <row r="78" spans="2:11" ht="12.75">
      <c r="B78" s="12">
        <v>22.9</v>
      </c>
      <c r="C78" s="12">
        <v>19.16</v>
      </c>
      <c r="I78">
        <v>23</v>
      </c>
      <c r="J78">
        <v>139.608</v>
      </c>
      <c r="K78">
        <v>627.13</v>
      </c>
    </row>
    <row r="79" spans="2:11" ht="12.75">
      <c r="B79" s="12">
        <v>3</v>
      </c>
      <c r="C79" s="12">
        <v>2.14</v>
      </c>
      <c r="I79">
        <v>24</v>
      </c>
      <c r="J79">
        <v>144.7872</v>
      </c>
      <c r="K79">
        <v>639.31</v>
      </c>
    </row>
    <row r="80" spans="1:11" ht="12.75">
      <c r="A80" s="1" t="s">
        <v>50</v>
      </c>
      <c r="B80" s="13">
        <f>SUM(B59:B79)</f>
        <v>324</v>
      </c>
      <c r="C80">
        <f>SUM(C59:C79)</f>
        <v>272.69</v>
      </c>
      <c r="I80">
        <v>25</v>
      </c>
      <c r="J80">
        <v>152.04479999999998</v>
      </c>
      <c r="K80">
        <v>652.19</v>
      </c>
    </row>
    <row r="81" spans="2:11" ht="12.75">
      <c r="B81" s="13"/>
      <c r="I81">
        <v>26</v>
      </c>
      <c r="J81">
        <v>157.07520000000002</v>
      </c>
      <c r="K81">
        <v>660.82</v>
      </c>
    </row>
    <row r="82" spans="2:11" ht="12.75">
      <c r="B82" s="18" t="s">
        <v>52</v>
      </c>
      <c r="C82" s="1" t="s">
        <v>51</v>
      </c>
      <c r="E82" s="1" t="s">
        <v>53</v>
      </c>
      <c r="I82">
        <v>27</v>
      </c>
      <c r="J82" s="12">
        <v>160.1952</v>
      </c>
      <c r="K82">
        <f>-0.0124*J82^2+6.7834*J82-70.567</f>
        <v>697.8860936023041</v>
      </c>
    </row>
    <row r="83" spans="2:11" ht="12.75">
      <c r="B83" s="13">
        <f>B80-C80</f>
        <v>51.31</v>
      </c>
      <c r="C83">
        <f>C80*2</f>
        <v>545.38</v>
      </c>
      <c r="E83">
        <f>836.97/130.63</f>
        <v>6.407180586389038</v>
      </c>
      <c r="I83">
        <v>28</v>
      </c>
      <c r="J83" s="12">
        <v>163.23359999999997</v>
      </c>
      <c r="K83">
        <f aca="true" t="shared" si="0" ref="K83:K92">-0.0124*J83^2+6.7834*J83-70.567</f>
        <v>706.3112209448959</v>
      </c>
    </row>
    <row r="84" spans="2:11" ht="12.75">
      <c r="B84" s="1" t="s">
        <v>54</v>
      </c>
      <c r="C84" s="1" t="s">
        <v>55</v>
      </c>
      <c r="I84">
        <v>29</v>
      </c>
      <c r="J84" s="12">
        <v>170.04</v>
      </c>
      <c r="K84">
        <f t="shared" si="0"/>
        <v>724.3536761599998</v>
      </c>
    </row>
    <row r="85" spans="2:11" ht="12.75">
      <c r="B85">
        <f>B83/E83</f>
        <v>8.008202564010658</v>
      </c>
      <c r="C85">
        <f>C83/E83</f>
        <v>85.12012306295327</v>
      </c>
      <c r="I85">
        <v>30</v>
      </c>
      <c r="J85" s="12">
        <v>172.896</v>
      </c>
      <c r="K85">
        <f t="shared" si="0"/>
        <v>731.5821938816</v>
      </c>
    </row>
    <row r="86" spans="9:11" ht="12.75">
      <c r="I86">
        <v>31</v>
      </c>
      <c r="J86" s="12">
        <v>181.4688</v>
      </c>
      <c r="K86">
        <f t="shared" si="0"/>
        <v>752.0649832893441</v>
      </c>
    </row>
    <row r="87" spans="9:11" ht="12.75">
      <c r="I87">
        <v>32</v>
      </c>
      <c r="J87" s="12">
        <v>190.09440000000004</v>
      </c>
      <c r="K87">
        <f t="shared" si="0"/>
        <v>770.834429659136</v>
      </c>
    </row>
    <row r="88" spans="9:11" ht="12.75">
      <c r="I88">
        <v>33</v>
      </c>
      <c r="J88" s="12">
        <v>194.79840000000002</v>
      </c>
      <c r="K88">
        <f t="shared" si="0"/>
        <v>780.2929001922562</v>
      </c>
    </row>
    <row r="89" spans="9:11" ht="12.75">
      <c r="I89">
        <v>34</v>
      </c>
      <c r="J89" s="12">
        <v>204.84959999999998</v>
      </c>
      <c r="K89">
        <f t="shared" si="0"/>
        <v>798.6641297500161</v>
      </c>
    </row>
    <row r="90" spans="9:11" ht="12.75">
      <c r="I90">
        <v>35</v>
      </c>
      <c r="J90" s="12">
        <v>217.21919999999997</v>
      </c>
      <c r="K90">
        <f t="shared" si="0"/>
        <v>817.8338787568639</v>
      </c>
    </row>
    <row r="91" spans="9:11" ht="12.75">
      <c r="I91">
        <v>36</v>
      </c>
      <c r="J91">
        <v>222.67680000000001</v>
      </c>
      <c r="K91">
        <f t="shared" si="0"/>
        <v>825.085335117824</v>
      </c>
    </row>
    <row r="92" spans="9:11" ht="12.75">
      <c r="I92">
        <v>37</v>
      </c>
      <c r="J92" s="12">
        <v>233.184</v>
      </c>
      <c r="K92">
        <f t="shared" si="0"/>
        <v>836.9661001856001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Dell Owner</cp:lastModifiedBy>
  <dcterms:created xsi:type="dcterms:W3CDTF">2009-05-26T19:36:54Z</dcterms:created>
  <dcterms:modified xsi:type="dcterms:W3CDTF">2009-06-05T23:27:20Z</dcterms:modified>
  <cp:category/>
  <cp:version/>
  <cp:contentType/>
  <cp:contentStatus/>
</cp:coreProperties>
</file>